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zdemir\Downloads\"/>
    </mc:Choice>
  </mc:AlternateContent>
  <bookViews>
    <workbookView xWindow="0" yWindow="0" windowWidth="28800" windowHeight="12300"/>
  </bookViews>
  <sheets>
    <sheet name="MtM Risk Hesaplama Örneğ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D12" i="3"/>
  <c r="W10" i="3" l="1"/>
  <c r="W7" i="3"/>
  <c r="W15" i="3"/>
  <c r="W14" i="3"/>
  <c r="W13" i="3"/>
  <c r="W11" i="3"/>
  <c r="W9" i="3"/>
  <c r="W8" i="3"/>
  <c r="P7" i="3" l="1"/>
  <c r="O10" i="3" l="1"/>
  <c r="O9" i="3"/>
  <c r="O8" i="3"/>
  <c r="O7" i="3"/>
  <c r="H12" i="3"/>
  <c r="P11" i="3" l="1"/>
  <c r="E11" i="3" l="1"/>
  <c r="J11" i="3" l="1"/>
  <c r="U10" i="3"/>
  <c r="U9" i="3"/>
  <c r="U8" i="3" l="1"/>
  <c r="U7" i="3"/>
  <c r="P15" i="3" l="1"/>
  <c r="P14" i="3"/>
  <c r="P8" i="3"/>
  <c r="Q8" i="3" s="1"/>
  <c r="P10" i="3"/>
  <c r="P9" i="3"/>
  <c r="P12" i="3"/>
  <c r="P13" i="3"/>
  <c r="Q13" i="3" s="1"/>
  <c r="Q12" i="3" l="1"/>
  <c r="S13" i="3" s="1"/>
  <c r="T13" i="3" s="1"/>
  <c r="U13" i="3" s="1"/>
  <c r="Q15" i="3"/>
  <c r="Q14" i="3"/>
  <c r="Q9" i="3"/>
  <c r="Q10" i="3"/>
  <c r="Q11" i="3"/>
  <c r="Q7" i="3"/>
  <c r="S7" i="3" s="1"/>
  <c r="T7" i="3" s="1"/>
  <c r="S12" i="3" l="1"/>
  <c r="T12" i="3" s="1"/>
  <c r="U12" i="3" s="1"/>
  <c r="W12" i="3" s="1"/>
  <c r="S14" i="3"/>
  <c r="T14" i="3" s="1"/>
  <c r="U14" i="3" s="1"/>
  <c r="S15" i="3"/>
  <c r="T15" i="3" s="1"/>
  <c r="U15" i="3" s="1"/>
  <c r="S11" i="3"/>
  <c r="T11" i="3" s="1"/>
  <c r="U11" i="3" s="1"/>
  <c r="S9" i="3"/>
  <c r="T9" i="3" s="1"/>
  <c r="S10" i="3"/>
  <c r="T10" i="3" s="1"/>
  <c r="S8" i="3"/>
  <c r="T8" i="3" s="1"/>
  <c r="W16" i="3" l="1"/>
</calcChain>
</file>

<file path=xl/sharedStrings.xml><?xml version="1.0" encoding="utf-8"?>
<sst xmlns="http://schemas.openxmlformats.org/spreadsheetml/2006/main" count="78" uniqueCount="36">
  <si>
    <t>Fixed</t>
  </si>
  <si>
    <t>Pay</t>
  </si>
  <si>
    <t>TRY</t>
  </si>
  <si>
    <t>Float</t>
  </si>
  <si>
    <t>Recieve</t>
  </si>
  <si>
    <t>OISTRY_CCP</t>
  </si>
  <si>
    <t>ACT365</t>
  </si>
  <si>
    <t>BI XXX OT-99</t>
  </si>
  <si>
    <t>Day Fraction</t>
  </si>
  <si>
    <t>Fixed Rate</t>
  </si>
  <si>
    <t>İlgili Tarihteki Faiz Oranı</t>
  </si>
  <si>
    <t>Forward DF</t>
  </si>
  <si>
    <t>Forward Faiz Oranı</t>
  </si>
  <si>
    <t>10/12/2019 Tarihinde XXX Üyesi için Yapılan Market Value ve Risk Hesaplamaları</t>
  </si>
  <si>
    <t>Nominal Nakit Akım Tutarı</t>
  </si>
  <si>
    <t>Settlement date</t>
  </si>
  <si>
    <t>Account</t>
  </si>
  <si>
    <t>Series</t>
  </si>
  <si>
    <t>Start date</t>
  </si>
  <si>
    <t>End date</t>
  </si>
  <si>
    <t>Fixed/Float</t>
  </si>
  <si>
    <t>Pay/Receive</t>
  </si>
  <si>
    <t>Not. amt</t>
  </si>
  <si>
    <t>Currency</t>
  </si>
  <si>
    <t>Days</t>
  </si>
  <si>
    <t>Day Cnt Fract</t>
  </si>
  <si>
    <t>Rate date</t>
  </si>
  <si>
    <t>Spread</t>
  </si>
  <si>
    <t>Consideration</t>
  </si>
  <si>
    <t>Değerleme Tarihi</t>
  </si>
  <si>
    <t>Piyasa Değeri Hesaplaması</t>
  </si>
  <si>
    <t>İlgili Tarihteki  DF</t>
  </si>
  <si>
    <t>Nakit Akımlarının NBD'si</t>
  </si>
  <si>
    <t>Piyasa Değeri =</t>
  </si>
  <si>
    <t>Biriken Faiz =</t>
  </si>
  <si>
    <t>Ödeme Günü İskonto Faktörü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</si>
</sst>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0000_);_(* \(#,##0.00000\);_(* &quot;-&quot;??_);_(@_)"/>
    <numFmt numFmtId="165" formatCode="_(* #,##0.0000000_);_(* \(#,##0.0000000\);_(* &quot;-&quot;??_);_(@_)"/>
    <numFmt numFmtId="166" formatCode="_(* #,##0_);_(* \(#,##0\);_(* &quot;-&quot;??_);_(@_)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/>
    <xf numFmtId="43" fontId="0" fillId="0" borderId="0" xfId="1" applyFont="1"/>
    <xf numFmtId="43" fontId="0" fillId="7" borderId="0" xfId="0" applyNumberFormat="1" applyFill="1"/>
    <xf numFmtId="43" fontId="0" fillId="7" borderId="0" xfId="1" applyFont="1" applyFill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3" fontId="0" fillId="4" borderId="2" xfId="1" applyNumberFormat="1" applyFont="1" applyFill="1" applyBorder="1" applyAlignment="1">
      <alignment horizontal="center" vertical="center" wrapText="1"/>
    </xf>
    <xf numFmtId="43" fontId="0" fillId="4" borderId="3" xfId="1" applyNumberFormat="1" applyFont="1" applyFill="1" applyBorder="1" applyAlignment="1">
      <alignment horizontal="center" vertical="center" wrapText="1"/>
    </xf>
    <xf numFmtId="43" fontId="0" fillId="0" borderId="0" xfId="1" applyNumberFormat="1" applyFont="1" applyFill="1" applyBorder="1"/>
    <xf numFmtId="166" fontId="0" fillId="0" borderId="0" xfId="1" applyNumberFormat="1" applyFont="1" applyFill="1"/>
    <xf numFmtId="0" fontId="2" fillId="8" borderId="0" xfId="0" applyFont="1" applyFill="1"/>
    <xf numFmtId="0" fontId="0" fillId="8" borderId="0" xfId="0" applyFill="1"/>
    <xf numFmtId="164" fontId="0" fillId="2" borderId="4" xfId="0" applyNumberFormat="1" applyFill="1" applyBorder="1" applyAlignment="1">
      <alignment horizontal="center"/>
    </xf>
    <xf numFmtId="43" fontId="0" fillId="4" borderId="0" xfId="1" applyNumberFormat="1" applyFont="1" applyFill="1" applyBorder="1" applyAlignment="1">
      <alignment horizontal="center"/>
    </xf>
    <xf numFmtId="43" fontId="0" fillId="4" borderId="5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166" fontId="4" fillId="5" borderId="0" xfId="1" applyNumberFormat="1" applyFont="1" applyFill="1" applyAlignment="1">
      <alignment horizontal="center"/>
    </xf>
    <xf numFmtId="167" fontId="0" fillId="2" borderId="0" xfId="2" applyNumberFormat="1" applyFont="1" applyFill="1" applyBorder="1" applyAlignment="1">
      <alignment horizontal="center"/>
    </xf>
    <xf numFmtId="167" fontId="0" fillId="3" borderId="0" xfId="2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3" fontId="0" fillId="7" borderId="0" xfId="0" applyNumberFormat="1" applyFill="1"/>
    <xf numFmtId="3" fontId="0" fillId="7" borderId="0" xfId="0" applyNumberFormat="1" applyFill="1" applyAlignment="1"/>
    <xf numFmtId="3" fontId="0" fillId="0" borderId="0" xfId="0" applyNumberFormat="1" applyFill="1" applyAlignment="1"/>
    <xf numFmtId="43" fontId="0" fillId="0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784412</xdr:colOff>
      <xdr:row>0</xdr:row>
      <xdr:rowOff>0</xdr:rowOff>
    </xdr:from>
    <xdr:to>
      <xdr:col>14</xdr:col>
      <xdr:colOff>1064560</xdr:colOff>
      <xdr:row>5</xdr:row>
      <xdr:rowOff>33617</xdr:rowOff>
    </xdr:to>
    <xdr:sp macro="" textlink="">
      <xdr:nvSpPr>
        <xdr:cNvPr id="3" name="TextBox 2"/>
        <xdr:cNvSpPr txBox="1"/>
      </xdr:nvSpPr>
      <xdr:spPr>
        <a:xfrm>
          <a:off x="10735236" y="0"/>
          <a:ext cx="1086971" cy="1019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tr-TR" sz="1100"/>
            <a:t>OIS</a:t>
          </a:r>
          <a:r>
            <a:rPr lang="tr-TR" sz="1100" baseline="0"/>
            <a:t> Rate Factor ile hesaplanan biriken faizin 1 günlük tahmini getirisi.</a:t>
          </a:r>
          <a:endParaRPr lang="en-US" sz="1100"/>
        </a:p>
      </xdr:txBody>
    </xdr:sp>
    <xdr:clientData/>
  </xdr:twoCellAnchor>
  <xdr:twoCellAnchor>
    <xdr:from>
      <xdr:col>14</xdr:col>
      <xdr:colOff>207310</xdr:colOff>
      <xdr:row>4</xdr:row>
      <xdr:rowOff>190499</xdr:rowOff>
    </xdr:from>
    <xdr:to>
      <xdr:col>14</xdr:col>
      <xdr:colOff>224118</xdr:colOff>
      <xdr:row>9</xdr:row>
      <xdr:rowOff>112058</xdr:rowOff>
    </xdr:to>
    <xdr:cxnSp macro="">
      <xdr:nvCxnSpPr>
        <xdr:cNvPr id="16" name="Straight Arrow Connector 15"/>
        <xdr:cNvCxnSpPr/>
      </xdr:nvCxnSpPr>
      <xdr:spPr>
        <a:xfrm>
          <a:off x="10964957" y="974911"/>
          <a:ext cx="16808" cy="12662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266700</xdr:colOff>
      <xdr:row>0</xdr:row>
      <xdr:rowOff>28575</xdr:rowOff>
    </xdr:from>
    <xdr:to>
      <xdr:col>17</xdr:col>
      <xdr:colOff>904875</xdr:colOff>
      <xdr:row>3</xdr:row>
      <xdr:rowOff>0</xdr:rowOff>
    </xdr:to>
    <xdr:sp macro="" textlink="">
      <xdr:nvSpPr>
        <xdr:cNvPr id="24" name="TextBox 23"/>
        <xdr:cNvSpPr txBox="1"/>
      </xdr:nvSpPr>
      <xdr:spPr>
        <a:xfrm>
          <a:off x="13030200" y="28575"/>
          <a:ext cx="1747557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100"/>
            <a:t>İlgili</a:t>
          </a:r>
          <a:r>
            <a:rPr lang="tr-TR" sz="1100" baseline="0"/>
            <a:t> günlerdeki faiz oranları bulunur.</a:t>
          </a:r>
        </a:p>
        <a:p>
          <a:endParaRPr lang="en-US" sz="1100"/>
        </a:p>
      </xdr:txBody>
    </xdr:sp>
    <xdr:clientData/>
  </xdr:twoCellAnchor>
  <xdr:twoCellAnchor>
    <xdr:from>
      <xdr:col>18</xdr:col>
      <xdr:colOff>304800</xdr:colOff>
      <xdr:row>0</xdr:row>
      <xdr:rowOff>28576</xdr:rowOff>
    </xdr:from>
    <xdr:to>
      <xdr:col>19</xdr:col>
      <xdr:colOff>647700</xdr:colOff>
      <xdr:row>3</xdr:row>
      <xdr:rowOff>22412</xdr:rowOff>
    </xdr:to>
    <xdr:sp macro="" textlink="">
      <xdr:nvSpPr>
        <xdr:cNvPr id="25" name="TextBox 24"/>
        <xdr:cNvSpPr txBox="1"/>
      </xdr:nvSpPr>
      <xdr:spPr>
        <a:xfrm>
          <a:off x="15477565" y="28576"/>
          <a:ext cx="1497106" cy="565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tr-TR" sz="1100">
              <a:solidFill>
                <a:schemeClr val="dk1"/>
              </a:solidFill>
              <a:latin typeface="+mn-lt"/>
              <a:ea typeface="+mn-ea"/>
              <a:cs typeface="+mn-cs"/>
            </a:rPr>
            <a:t>Forward oranları hesaplanır.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352425</xdr:colOff>
      <xdr:row>0</xdr:row>
      <xdr:rowOff>28575</xdr:rowOff>
    </xdr:from>
    <xdr:to>
      <xdr:col>22</xdr:col>
      <xdr:colOff>819150</xdr:colOff>
      <xdr:row>3</xdr:row>
      <xdr:rowOff>22412</xdr:rowOff>
    </xdr:to>
    <xdr:sp macro="" textlink="">
      <xdr:nvSpPr>
        <xdr:cNvPr id="26" name="TextBox 25"/>
        <xdr:cNvSpPr txBox="1"/>
      </xdr:nvSpPr>
      <xdr:spPr>
        <a:xfrm>
          <a:off x="17979278" y="28575"/>
          <a:ext cx="1351990" cy="5653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100"/>
            <a:t>Belirlernen</a:t>
          </a:r>
          <a:r>
            <a:rPr lang="tr-TR" sz="1100" baseline="0"/>
            <a:t> oranlarla NBD hesaplanır.</a:t>
          </a:r>
          <a:endParaRPr lang="en-US" sz="1100"/>
        </a:p>
      </xdr:txBody>
    </xdr:sp>
    <xdr:clientData/>
  </xdr:twoCellAnchor>
  <xdr:twoCellAnchor>
    <xdr:from>
      <xdr:col>17</xdr:col>
      <xdr:colOff>904875</xdr:colOff>
      <xdr:row>1</xdr:row>
      <xdr:rowOff>109538</xdr:rowOff>
    </xdr:from>
    <xdr:to>
      <xdr:col>18</xdr:col>
      <xdr:colOff>304800</xdr:colOff>
      <xdr:row>1</xdr:row>
      <xdr:rowOff>120744</xdr:rowOff>
    </xdr:to>
    <xdr:cxnSp macro="">
      <xdr:nvCxnSpPr>
        <xdr:cNvPr id="31" name="Straight Arrow Connector 30"/>
        <xdr:cNvCxnSpPr>
          <a:stCxn id="24" idx="3"/>
          <a:endCxn id="25" idx="1"/>
        </xdr:cNvCxnSpPr>
      </xdr:nvCxnSpPr>
      <xdr:spPr>
        <a:xfrm>
          <a:off x="14777757" y="300038"/>
          <a:ext cx="699808" cy="112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647700</xdr:colOff>
      <xdr:row>1</xdr:row>
      <xdr:rowOff>120744</xdr:rowOff>
    </xdr:from>
    <xdr:to>
      <xdr:col>20</xdr:col>
      <xdr:colOff>352425</xdr:colOff>
      <xdr:row>1</xdr:row>
      <xdr:rowOff>120744</xdr:rowOff>
    </xdr:to>
    <xdr:cxnSp macro="">
      <xdr:nvCxnSpPr>
        <xdr:cNvPr id="33" name="Straight Arrow Connector 32"/>
        <xdr:cNvCxnSpPr>
          <a:stCxn id="25" idx="3"/>
          <a:endCxn id="26" idx="1"/>
        </xdr:cNvCxnSpPr>
      </xdr:nvCxnSpPr>
      <xdr:spPr>
        <a:xfrm>
          <a:off x="16974671" y="311244"/>
          <a:ext cx="100460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11206</xdr:rowOff>
    </xdr:from>
    <xdr:to>
      <xdr:col>8</xdr:col>
      <xdr:colOff>638735</xdr:colOff>
      <xdr:row>4</xdr:row>
      <xdr:rowOff>100854</xdr:rowOff>
    </xdr:to>
    <xdr:sp macro="" textlink="">
      <xdr:nvSpPr>
        <xdr:cNvPr id="2" name="TextBox 1"/>
        <xdr:cNvSpPr txBox="1"/>
      </xdr:nvSpPr>
      <xdr:spPr>
        <a:xfrm>
          <a:off x="0" y="582706"/>
          <a:ext cx="7720853" cy="291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İşlem 10milyon TL nominal</a:t>
          </a:r>
          <a:r>
            <a:rPr lang="tr-TR" sz="1100" baseline="0"/>
            <a:t> tutarlı 1 yıl vadeli ve sabit faiz oranı %13.20 olan bir OIS işlemidir. İşlemin effective tarihi 10/12/2019'dur.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B1" zoomScale="85" zoomScaleNormal="85" workbookViewId="0">
      <selection activeCell="O12" sqref="O12"/>
    </sheetView>
  </sheetViews>
  <sheetFormatPr defaultRowHeight="14.5" x14ac:dyDescent="0.35"/>
  <cols>
    <col min="1" max="1" width="17.1796875" customWidth="1"/>
    <col min="2" max="2" width="12.1796875" bestFit="1" customWidth="1"/>
    <col min="3" max="3" width="11.54296875" bestFit="1" customWidth="1"/>
    <col min="4" max="4" width="11.54296875" customWidth="1"/>
    <col min="5" max="5" width="11.26953125" bestFit="1" customWidth="1"/>
    <col min="6" max="6" width="13.26953125" customWidth="1"/>
    <col min="7" max="7" width="14.1796875" customWidth="1"/>
    <col min="8" max="8" width="15.1796875" style="6" bestFit="1" customWidth="1"/>
    <col min="9" max="9" width="10.81640625" customWidth="1"/>
    <col min="10" max="10" width="8.08984375" customWidth="1"/>
    <col min="11" max="11" width="12" bestFit="1" customWidth="1"/>
    <col min="12" max="12" width="10.26953125" bestFit="1" customWidth="1"/>
    <col min="13" max="13" width="13" customWidth="1"/>
    <col min="14" max="14" width="9.54296875" hidden="1" customWidth="1"/>
    <col min="15" max="15" width="16.26953125" bestFit="1" customWidth="1"/>
    <col min="16" max="16" width="13.7265625" customWidth="1"/>
    <col min="17" max="17" width="16.7265625" customWidth="1"/>
    <col min="18" max="18" width="19.453125" bestFit="1" customWidth="1"/>
    <col min="19" max="19" width="17.26953125" bestFit="1" customWidth="1"/>
    <col min="20" max="20" width="19.453125" bestFit="1" customWidth="1"/>
    <col min="21" max="21" width="13.26953125" bestFit="1" customWidth="1"/>
    <col min="22" max="22" width="13.26953125" customWidth="1"/>
    <col min="23" max="23" width="15.54296875" bestFit="1" customWidth="1"/>
    <col min="24" max="24" width="3" customWidth="1"/>
  </cols>
  <sheetData>
    <row r="1" spans="1:25" x14ac:dyDescent="0.35">
      <c r="Q1" s="21"/>
      <c r="R1" s="21"/>
      <c r="S1" s="21"/>
      <c r="T1" s="21"/>
      <c r="U1" s="21"/>
      <c r="V1" s="21"/>
      <c r="W1" s="21"/>
    </row>
    <row r="2" spans="1:25" x14ac:dyDescent="0.35">
      <c r="A2" s="10" t="s">
        <v>13</v>
      </c>
      <c r="Q2" s="20"/>
      <c r="R2" s="20"/>
      <c r="S2" s="20"/>
      <c r="T2" s="20"/>
      <c r="U2" s="20"/>
      <c r="V2" s="20"/>
      <c r="W2" s="20"/>
    </row>
    <row r="3" spans="1:25" x14ac:dyDescent="0.35">
      <c r="A3" s="10"/>
      <c r="Q3" s="20"/>
      <c r="R3" s="20"/>
      <c r="S3" s="20"/>
      <c r="T3" s="20"/>
      <c r="U3" s="20"/>
      <c r="V3" s="20"/>
      <c r="W3" s="20"/>
    </row>
    <row r="4" spans="1:25" ht="15" thickBot="1" x14ac:dyDescent="0.4">
      <c r="Q4" s="20"/>
      <c r="R4" s="20"/>
      <c r="S4" s="20"/>
      <c r="T4" s="20"/>
      <c r="U4" s="20"/>
      <c r="V4" s="20"/>
      <c r="W4" s="20"/>
    </row>
    <row r="5" spans="1:25" ht="15" thickBot="1" x14ac:dyDescent="0.4">
      <c r="Q5" s="41" t="s">
        <v>30</v>
      </c>
      <c r="R5" s="42"/>
      <c r="S5" s="42"/>
      <c r="T5" s="42"/>
      <c r="U5" s="42"/>
      <c r="V5" s="42"/>
      <c r="W5" s="43"/>
    </row>
    <row r="6" spans="1:25" ht="43.5" x14ac:dyDescent="0.35">
      <c r="A6" s="32" t="s">
        <v>15</v>
      </c>
      <c r="B6" s="32" t="s">
        <v>16</v>
      </c>
      <c r="C6" s="32" t="s">
        <v>17</v>
      </c>
      <c r="D6" s="32" t="s">
        <v>18</v>
      </c>
      <c r="E6" s="32" t="s">
        <v>19</v>
      </c>
      <c r="F6" s="32" t="s">
        <v>20</v>
      </c>
      <c r="G6" s="32" t="s">
        <v>21</v>
      </c>
      <c r="H6" s="33" t="s">
        <v>22</v>
      </c>
      <c r="I6" s="32" t="s">
        <v>23</v>
      </c>
      <c r="J6" s="32" t="s">
        <v>24</v>
      </c>
      <c r="K6" s="32" t="s">
        <v>25</v>
      </c>
      <c r="L6" s="32" t="s">
        <v>9</v>
      </c>
      <c r="M6" s="32" t="s">
        <v>26</v>
      </c>
      <c r="N6" s="32" t="s">
        <v>27</v>
      </c>
      <c r="O6" s="32" t="s">
        <v>28</v>
      </c>
      <c r="P6" s="32" t="s">
        <v>8</v>
      </c>
      <c r="Q6" s="13" t="s">
        <v>31</v>
      </c>
      <c r="R6" s="14" t="s">
        <v>10</v>
      </c>
      <c r="S6" s="12" t="s">
        <v>11</v>
      </c>
      <c r="T6" s="15" t="s">
        <v>12</v>
      </c>
      <c r="U6" s="16" t="s">
        <v>14</v>
      </c>
      <c r="V6" s="16" t="s">
        <v>35</v>
      </c>
      <c r="W6" s="17" t="s">
        <v>32</v>
      </c>
      <c r="X6" s="34"/>
    </row>
    <row r="7" spans="1:25" x14ac:dyDescent="0.35">
      <c r="A7" s="1">
        <v>43900</v>
      </c>
      <c r="B7" t="s">
        <v>7</v>
      </c>
      <c r="C7" t="s">
        <v>5</v>
      </c>
      <c r="D7" s="1">
        <v>43809</v>
      </c>
      <c r="E7" s="1">
        <v>43900</v>
      </c>
      <c r="F7" t="s">
        <v>0</v>
      </c>
      <c r="G7" t="s">
        <v>1</v>
      </c>
      <c r="H7" s="6">
        <v>10000000</v>
      </c>
      <c r="I7" t="s">
        <v>2</v>
      </c>
      <c r="J7">
        <v>91</v>
      </c>
      <c r="K7" t="s">
        <v>6</v>
      </c>
      <c r="L7" s="3">
        <v>13.2</v>
      </c>
      <c r="N7">
        <v>0</v>
      </c>
      <c r="O7" s="3">
        <f>+H7*L7*J7/36500</f>
        <v>329095.89041095891</v>
      </c>
      <c r="P7" s="5">
        <f t="shared" ref="P7:P15" si="0">+(A7-$R$16)/365</f>
        <v>0.24931506849315069</v>
      </c>
      <c r="Q7" s="22">
        <f>1/(1+R7)^P7</f>
        <v>0.96987336590173201</v>
      </c>
      <c r="R7" s="29">
        <v>0.13053980000000001</v>
      </c>
      <c r="S7" s="25">
        <f>+Q7</f>
        <v>0.96987336590173201</v>
      </c>
      <c r="T7" s="30">
        <f t="shared" ref="T7:T15" si="1">+(1/S7-1)*365/J7</f>
        <v>0.12459110906081225</v>
      </c>
      <c r="U7" s="23">
        <f t="shared" ref="U7:U15" si="2">+IF(G7="Pay",-IF(O7&gt;0,O7,H7*(T7+N7/10000)*J7/365),IF(O7&gt;0,O7,H7*(T7+N7/10000)*J7/365))</f>
        <v>-329095.89041095891</v>
      </c>
      <c r="V7" s="23">
        <v>0.96444126590173196</v>
      </c>
      <c r="W7" s="24">
        <f>+U7*V7</f>
        <v>-317393.65715100284</v>
      </c>
      <c r="X7" s="39"/>
      <c r="Y7" s="40"/>
    </row>
    <row r="8" spans="1:25" x14ac:dyDescent="0.35">
      <c r="A8" s="1">
        <v>43992</v>
      </c>
      <c r="B8" t="s">
        <v>7</v>
      </c>
      <c r="C8" t="s">
        <v>5</v>
      </c>
      <c r="D8" s="1">
        <v>43900</v>
      </c>
      <c r="E8" s="1">
        <v>43992</v>
      </c>
      <c r="F8" t="s">
        <v>0</v>
      </c>
      <c r="G8" t="s">
        <v>1</v>
      </c>
      <c r="H8" s="6">
        <v>10000000</v>
      </c>
      <c r="I8" t="s">
        <v>2</v>
      </c>
      <c r="J8">
        <v>92</v>
      </c>
      <c r="K8" t="s">
        <v>6</v>
      </c>
      <c r="L8" s="3">
        <v>13.2</v>
      </c>
      <c r="N8">
        <v>0</v>
      </c>
      <c r="O8" s="3">
        <f t="shared" ref="O8:O10" si="3">+H8*L8*J8/36500</f>
        <v>332712.32876712328</v>
      </c>
      <c r="P8" s="5">
        <f t="shared" si="0"/>
        <v>0.50136986301369868</v>
      </c>
      <c r="Q8" s="22">
        <f t="shared" ref="Q8:Q13" si="4">1/(1+R8)^P8</f>
        <v>0.94048251879461131</v>
      </c>
      <c r="R8" s="29">
        <v>0.1301938</v>
      </c>
      <c r="S8" s="25">
        <f>+Q8/Q7</f>
        <v>0.9696962014419328</v>
      </c>
      <c r="T8" s="30">
        <f t="shared" si="1"/>
        <v>0.12398421970634414</v>
      </c>
      <c r="U8" s="23">
        <f t="shared" si="2"/>
        <v>-332712.32876712328</v>
      </c>
      <c r="V8" s="23">
        <v>0.96426410144193275</v>
      </c>
      <c r="W8" s="24">
        <f t="shared" ref="W8:W15" si="5">+U8*V8</f>
        <v>-320822.55473728303</v>
      </c>
      <c r="X8" s="18"/>
    </row>
    <row r="9" spans="1:25" x14ac:dyDescent="0.35">
      <c r="A9" s="1">
        <v>44084</v>
      </c>
      <c r="B9" t="s">
        <v>7</v>
      </c>
      <c r="C9" t="s">
        <v>5</v>
      </c>
      <c r="D9" s="1">
        <v>43992</v>
      </c>
      <c r="E9" s="1">
        <v>44084</v>
      </c>
      <c r="F9" t="s">
        <v>0</v>
      </c>
      <c r="G9" t="s">
        <v>1</v>
      </c>
      <c r="H9" s="6">
        <v>10000000</v>
      </c>
      <c r="I9" t="s">
        <v>2</v>
      </c>
      <c r="J9">
        <v>92</v>
      </c>
      <c r="K9" t="s">
        <v>6</v>
      </c>
      <c r="L9" s="3">
        <v>13.2</v>
      </c>
      <c r="N9">
        <v>0</v>
      </c>
      <c r="O9" s="3">
        <f t="shared" si="3"/>
        <v>332712.32876712328</v>
      </c>
      <c r="P9" s="5">
        <f t="shared" si="0"/>
        <v>0.75342465753424659</v>
      </c>
      <c r="Q9" s="22">
        <f t="shared" ref="Q9:Q10" si="6">1/(1+R9)^P9</f>
        <v>0.91175853472956858</v>
      </c>
      <c r="R9" s="29">
        <v>0.13044749999999999</v>
      </c>
      <c r="S9" s="25">
        <f t="shared" ref="S9:S10" si="7">+Q9/Q8</f>
        <v>0.96945824777066836</v>
      </c>
      <c r="T9" s="30">
        <f t="shared" si="1"/>
        <v>0.12498844843791568</v>
      </c>
      <c r="U9" s="23">
        <f t="shared" si="2"/>
        <v>-332712.32876712328</v>
      </c>
      <c r="V9" s="23">
        <v>0.96402614777066831</v>
      </c>
      <c r="W9" s="24">
        <f t="shared" si="5"/>
        <v>-320743.38461717794</v>
      </c>
      <c r="X9" s="18"/>
    </row>
    <row r="10" spans="1:25" x14ac:dyDescent="0.35">
      <c r="A10" s="1">
        <v>44175</v>
      </c>
      <c r="B10" t="s">
        <v>7</v>
      </c>
      <c r="C10" t="s">
        <v>5</v>
      </c>
      <c r="D10" s="1">
        <v>44084</v>
      </c>
      <c r="E10" s="1">
        <v>44175</v>
      </c>
      <c r="F10" t="s">
        <v>0</v>
      </c>
      <c r="G10" t="s">
        <v>1</v>
      </c>
      <c r="H10" s="6">
        <v>10000000</v>
      </c>
      <c r="I10" t="s">
        <v>2</v>
      </c>
      <c r="J10">
        <v>91</v>
      </c>
      <c r="K10" t="s">
        <v>6</v>
      </c>
      <c r="L10" s="3">
        <v>13.2</v>
      </c>
      <c r="N10">
        <v>0</v>
      </c>
      <c r="O10" s="3">
        <f t="shared" si="3"/>
        <v>329095.89041095891</v>
      </c>
      <c r="P10" s="5">
        <f t="shared" si="0"/>
        <v>1.0027397260273974</v>
      </c>
      <c r="Q10" s="22">
        <f t="shared" si="6"/>
        <v>0.88687644278200606</v>
      </c>
      <c r="R10" s="29">
        <v>0.12718299999999999</v>
      </c>
      <c r="S10" s="25">
        <f t="shared" si="7"/>
        <v>0.97270977896034427</v>
      </c>
      <c r="T10" s="30">
        <f t="shared" si="1"/>
        <v>0.11253179423621519</v>
      </c>
      <c r="U10" s="23">
        <f t="shared" si="2"/>
        <v>-329095.89041095891</v>
      </c>
      <c r="V10" s="23">
        <v>0.96727767896034422</v>
      </c>
      <c r="W10" s="24">
        <f t="shared" si="5"/>
        <v>-318327.10903210012</v>
      </c>
      <c r="X10" s="18"/>
    </row>
    <row r="11" spans="1:25" x14ac:dyDescent="0.35">
      <c r="A11" s="35">
        <v>43810</v>
      </c>
      <c r="B11" t="s">
        <v>7</v>
      </c>
      <c r="C11" t="s">
        <v>5</v>
      </c>
      <c r="D11" s="1">
        <v>43809</v>
      </c>
      <c r="E11" s="1">
        <f>+A11</f>
        <v>43810</v>
      </c>
      <c r="J11">
        <f>+E11-D11</f>
        <v>1</v>
      </c>
      <c r="L11" s="38"/>
      <c r="M11" s="37" t="s">
        <v>34</v>
      </c>
      <c r="N11" s="36"/>
      <c r="O11" s="7">
        <v>3725.15</v>
      </c>
      <c r="P11" s="5">
        <f t="shared" si="0"/>
        <v>2.7397260273972603E-3</v>
      </c>
      <c r="Q11" s="22">
        <f t="shared" si="4"/>
        <v>0.9996209999956539</v>
      </c>
      <c r="R11" s="29">
        <v>0.1483903</v>
      </c>
      <c r="S11" s="25">
        <f>+Q11</f>
        <v>0.9996209999956539</v>
      </c>
      <c r="T11" s="30">
        <f t="shared" si="1"/>
        <v>0.13838745043063483</v>
      </c>
      <c r="U11" s="23">
        <f t="shared" si="2"/>
        <v>3725.15</v>
      </c>
      <c r="V11" s="23">
        <v>0.99418889999565385</v>
      </c>
      <c r="W11" s="24">
        <f>+U11*V12</f>
        <v>3594.0581989587427</v>
      </c>
      <c r="X11" s="18"/>
    </row>
    <row r="12" spans="1:25" x14ac:dyDescent="0.35">
      <c r="A12" s="1">
        <v>43900</v>
      </c>
      <c r="B12" t="s">
        <v>7</v>
      </c>
      <c r="C12" t="s">
        <v>5</v>
      </c>
      <c r="D12" s="35">
        <f>+E11</f>
        <v>43810</v>
      </c>
      <c r="E12" s="1">
        <v>43900</v>
      </c>
      <c r="F12" t="s">
        <v>3</v>
      </c>
      <c r="G12" t="s">
        <v>4</v>
      </c>
      <c r="H12" s="8">
        <f>+H13+O11</f>
        <v>10003725.15</v>
      </c>
      <c r="I12" t="s">
        <v>2</v>
      </c>
      <c r="J12">
        <f>+E12-D12</f>
        <v>90</v>
      </c>
      <c r="K12" t="s">
        <v>6</v>
      </c>
      <c r="L12">
        <v>0</v>
      </c>
      <c r="M12" s="1">
        <v>43809</v>
      </c>
      <c r="N12">
        <v>0</v>
      </c>
      <c r="O12">
        <v>0</v>
      </c>
      <c r="P12" s="5">
        <f t="shared" si="0"/>
        <v>0.24931506849315069</v>
      </c>
      <c r="Q12" s="22">
        <f t="shared" si="4"/>
        <v>0.96987336590173201</v>
      </c>
      <c r="R12" s="29">
        <v>0.13053980000000001</v>
      </c>
      <c r="S12" s="25">
        <f>+Q12/Q11</f>
        <v>0.97024108727802716</v>
      </c>
      <c r="T12" s="30">
        <f t="shared" si="1"/>
        <v>0.1243906544459763</v>
      </c>
      <c r="U12" s="23">
        <f t="shared" si="2"/>
        <v>306830.93876042613</v>
      </c>
      <c r="V12" s="23">
        <v>0.96480898727802711</v>
      </c>
      <c r="W12" s="24">
        <f t="shared" si="5"/>
        <v>296033.24729101307</v>
      </c>
      <c r="X12" s="18"/>
    </row>
    <row r="13" spans="1:25" x14ac:dyDescent="0.35">
      <c r="A13" s="1">
        <v>43992</v>
      </c>
      <c r="B13" t="s">
        <v>7</v>
      </c>
      <c r="C13" t="s">
        <v>5</v>
      </c>
      <c r="D13" s="1">
        <v>43900</v>
      </c>
      <c r="E13" s="1">
        <v>43992</v>
      </c>
      <c r="F13" t="s">
        <v>3</v>
      </c>
      <c r="G13" t="s">
        <v>4</v>
      </c>
      <c r="H13" s="6">
        <v>10000000</v>
      </c>
      <c r="I13" t="s">
        <v>2</v>
      </c>
      <c r="J13">
        <v>92</v>
      </c>
      <c r="K13" t="s">
        <v>6</v>
      </c>
      <c r="L13">
        <v>0</v>
      </c>
      <c r="M13" s="1">
        <v>43900</v>
      </c>
      <c r="N13">
        <v>0</v>
      </c>
      <c r="O13">
        <v>0</v>
      </c>
      <c r="P13" s="5">
        <f t="shared" si="0"/>
        <v>0.50136986301369868</v>
      </c>
      <c r="Q13" s="22">
        <f t="shared" si="4"/>
        <v>0.94048251879461131</v>
      </c>
      <c r="R13" s="29">
        <v>0.1301938</v>
      </c>
      <c r="S13" s="25">
        <f>+Q13/Q12</f>
        <v>0.9696962014419328</v>
      </c>
      <c r="T13" s="30">
        <f t="shared" si="1"/>
        <v>0.12398421970634414</v>
      </c>
      <c r="U13" s="23">
        <f t="shared" si="2"/>
        <v>312508.1702187304</v>
      </c>
      <c r="V13" s="23">
        <v>0.96426410144193275</v>
      </c>
      <c r="W13" s="24">
        <f t="shared" si="5"/>
        <v>301340.40994922665</v>
      </c>
      <c r="X13" s="18"/>
    </row>
    <row r="14" spans="1:25" x14ac:dyDescent="0.35">
      <c r="A14" s="1">
        <v>44084</v>
      </c>
      <c r="B14" t="s">
        <v>7</v>
      </c>
      <c r="C14" t="s">
        <v>5</v>
      </c>
      <c r="D14" s="1">
        <v>43992</v>
      </c>
      <c r="E14" s="1">
        <v>44084</v>
      </c>
      <c r="F14" t="s">
        <v>3</v>
      </c>
      <c r="G14" t="s">
        <v>4</v>
      </c>
      <c r="H14" s="6">
        <v>10000000</v>
      </c>
      <c r="I14" t="s">
        <v>2</v>
      </c>
      <c r="J14">
        <v>92</v>
      </c>
      <c r="K14" t="s">
        <v>6</v>
      </c>
      <c r="L14">
        <v>0</v>
      </c>
      <c r="M14" s="1">
        <v>43992</v>
      </c>
      <c r="N14">
        <v>0</v>
      </c>
      <c r="O14">
        <v>0</v>
      </c>
      <c r="P14" s="5">
        <f t="shared" si="0"/>
        <v>0.75342465753424659</v>
      </c>
      <c r="Q14" s="22">
        <f t="shared" ref="Q14:Q15" si="8">1/(1+R14)^P14</f>
        <v>0.91175853472956858</v>
      </c>
      <c r="R14" s="29">
        <v>0.13044749999999999</v>
      </c>
      <c r="S14" s="25">
        <f t="shared" ref="S14:S15" si="9">+Q14/Q13</f>
        <v>0.96945824777066836</v>
      </c>
      <c r="T14" s="30">
        <f t="shared" si="1"/>
        <v>0.12498844843791568</v>
      </c>
      <c r="U14" s="23">
        <f t="shared" si="2"/>
        <v>315039.3768846094</v>
      </c>
      <c r="V14" s="23">
        <v>0.96402614777066831</v>
      </c>
      <c r="W14" s="24">
        <f t="shared" si="5"/>
        <v>303706.19689414173</v>
      </c>
      <c r="X14" s="18"/>
    </row>
    <row r="15" spans="1:25" x14ac:dyDescent="0.35">
      <c r="A15" s="1">
        <v>44175</v>
      </c>
      <c r="B15" t="s">
        <v>7</v>
      </c>
      <c r="C15" t="s">
        <v>5</v>
      </c>
      <c r="D15" s="1">
        <v>44084</v>
      </c>
      <c r="E15" s="1">
        <v>44175</v>
      </c>
      <c r="F15" t="s">
        <v>3</v>
      </c>
      <c r="G15" t="s">
        <v>4</v>
      </c>
      <c r="H15" s="6">
        <v>10000000</v>
      </c>
      <c r="I15" t="s">
        <v>2</v>
      </c>
      <c r="J15">
        <v>91</v>
      </c>
      <c r="K15" t="s">
        <v>6</v>
      </c>
      <c r="L15">
        <v>0</v>
      </c>
      <c r="M15" s="1">
        <v>44084</v>
      </c>
      <c r="N15">
        <v>0</v>
      </c>
      <c r="O15">
        <v>0</v>
      </c>
      <c r="P15" s="5">
        <f t="shared" si="0"/>
        <v>1.0027397260273974</v>
      </c>
      <c r="Q15" s="22">
        <f t="shared" si="8"/>
        <v>0.88687644278200606</v>
      </c>
      <c r="R15" s="29">
        <v>0.12718299999999999</v>
      </c>
      <c r="S15" s="25">
        <f t="shared" si="9"/>
        <v>0.97270977896034427</v>
      </c>
      <c r="T15" s="30">
        <f t="shared" si="1"/>
        <v>0.11253179423621519</v>
      </c>
      <c r="U15" s="23">
        <f t="shared" si="2"/>
        <v>280558.71987659129</v>
      </c>
      <c r="V15" s="23">
        <v>0.96727767896034422</v>
      </c>
      <c r="W15" s="24">
        <f t="shared" si="5"/>
        <v>271378.18737431464</v>
      </c>
      <c r="X15" s="18"/>
    </row>
    <row r="16" spans="1:25" x14ac:dyDescent="0.35">
      <c r="A16" s="1"/>
      <c r="D16" s="1"/>
      <c r="E16" s="1"/>
      <c r="L16" s="2"/>
      <c r="M16" s="1"/>
      <c r="N16" s="2"/>
      <c r="O16" s="3"/>
      <c r="P16" s="4"/>
      <c r="Q16" s="26" t="s">
        <v>29</v>
      </c>
      <c r="R16" s="27">
        <v>43809</v>
      </c>
      <c r="S16" s="11"/>
      <c r="T16" s="11"/>
      <c r="U16" s="31" t="s">
        <v>33</v>
      </c>
      <c r="V16" s="31"/>
      <c r="W16" s="28">
        <f>SUM(W7:W15)</f>
        <v>-101234.60582990909</v>
      </c>
      <c r="X16" s="18"/>
    </row>
    <row r="17" spans="1:24" x14ac:dyDescent="0.35">
      <c r="A17" s="1"/>
      <c r="D17" s="1"/>
      <c r="E17" s="1"/>
      <c r="L17" s="2"/>
      <c r="M17" s="1"/>
      <c r="N17" s="2"/>
      <c r="O17" s="3"/>
      <c r="P17" s="4"/>
      <c r="X17" s="19"/>
    </row>
    <row r="18" spans="1:24" x14ac:dyDescent="0.35">
      <c r="A18" s="1"/>
      <c r="D18" s="1"/>
      <c r="E18" s="1"/>
      <c r="J18" s="6"/>
      <c r="L18" s="2"/>
      <c r="M18" s="1"/>
      <c r="N18" s="2"/>
      <c r="P18" s="4"/>
      <c r="U18" s="6"/>
      <c r="V18" s="6"/>
      <c r="W18" s="6"/>
      <c r="X18" s="9"/>
    </row>
    <row r="19" spans="1:24" x14ac:dyDescent="0.35">
      <c r="A19" s="1"/>
      <c r="D19" s="1"/>
      <c r="E19" s="1"/>
      <c r="H19"/>
      <c r="L19" s="2"/>
      <c r="Q19" s="1"/>
      <c r="T19" s="1"/>
      <c r="U19" s="6"/>
      <c r="V19" s="6"/>
    </row>
    <row r="20" spans="1:24" x14ac:dyDescent="0.35">
      <c r="A20" s="1"/>
      <c r="D20" s="1"/>
      <c r="E20" s="1"/>
      <c r="L20" s="2"/>
      <c r="M20" s="1"/>
      <c r="U20" s="6"/>
      <c r="V20" s="6"/>
    </row>
    <row r="21" spans="1:24" x14ac:dyDescent="0.35">
      <c r="A21" s="1"/>
      <c r="D21" s="1"/>
      <c r="E21" s="1"/>
      <c r="M21" s="1"/>
      <c r="U21" s="6"/>
      <c r="V21" s="6"/>
    </row>
    <row r="22" spans="1:24" x14ac:dyDescent="0.35">
      <c r="A22" s="1"/>
      <c r="D22" s="1"/>
      <c r="E22" s="1"/>
      <c r="M22" s="1"/>
      <c r="U22" s="6"/>
      <c r="V22" s="6"/>
    </row>
    <row r="23" spans="1:24" x14ac:dyDescent="0.35">
      <c r="A23" s="1"/>
      <c r="D23" s="1"/>
      <c r="E23" s="1"/>
      <c r="M23" s="1"/>
      <c r="U23" s="6"/>
      <c r="V23" s="6"/>
    </row>
    <row r="24" spans="1:24" x14ac:dyDescent="0.35">
      <c r="A24" s="1"/>
      <c r="D24" s="1"/>
      <c r="E24" s="1"/>
      <c r="M24" s="1"/>
    </row>
    <row r="25" spans="1:24" x14ac:dyDescent="0.35">
      <c r="A25" s="1"/>
      <c r="D25" s="1"/>
      <c r="E25" s="1"/>
      <c r="M25" s="1"/>
    </row>
    <row r="26" spans="1:24" x14ac:dyDescent="0.35">
      <c r="A26" s="1"/>
      <c r="D26" s="1"/>
      <c r="E26" s="1"/>
      <c r="M26" s="1"/>
    </row>
    <row r="27" spans="1:24" x14ac:dyDescent="0.35">
      <c r="A27" s="1"/>
      <c r="D27" s="1"/>
      <c r="E27" s="1"/>
      <c r="M27" s="1"/>
    </row>
    <row r="28" spans="1:24" x14ac:dyDescent="0.35">
      <c r="A28" s="1"/>
      <c r="D28" s="1"/>
      <c r="E28" s="1"/>
      <c r="M28" s="1"/>
    </row>
    <row r="29" spans="1:24" x14ac:dyDescent="0.35">
      <c r="A29" s="1"/>
      <c r="D29" s="1"/>
      <c r="E29" s="1"/>
      <c r="M29" s="1"/>
    </row>
    <row r="30" spans="1:24" x14ac:dyDescent="0.35">
      <c r="A30" s="1"/>
      <c r="D30" s="1"/>
      <c r="E30" s="1"/>
      <c r="M30" s="1"/>
    </row>
    <row r="31" spans="1:24" x14ac:dyDescent="0.35">
      <c r="A31" s="1"/>
      <c r="D31" s="1"/>
      <c r="E31" s="1"/>
      <c r="M31" s="1"/>
    </row>
    <row r="32" spans="1:24" x14ac:dyDescent="0.35">
      <c r="A32" s="1"/>
      <c r="D32" s="1"/>
      <c r="E32" s="1"/>
      <c r="H32"/>
      <c r="M32" s="1"/>
    </row>
    <row r="33" spans="8:8" x14ac:dyDescent="0.35">
      <c r="H33"/>
    </row>
    <row r="34" spans="8:8" x14ac:dyDescent="0.35">
      <c r="H34"/>
    </row>
    <row r="35" spans="8:8" x14ac:dyDescent="0.35">
      <c r="H35"/>
    </row>
    <row r="36" spans="8:8" x14ac:dyDescent="0.35">
      <c r="H36"/>
    </row>
    <row r="37" spans="8:8" x14ac:dyDescent="0.35">
      <c r="H37"/>
    </row>
    <row r="38" spans="8:8" x14ac:dyDescent="0.35">
      <c r="H38"/>
    </row>
    <row r="39" spans="8:8" x14ac:dyDescent="0.35">
      <c r="H39"/>
    </row>
    <row r="40" spans="8:8" x14ac:dyDescent="0.35">
      <c r="H40"/>
    </row>
    <row r="41" spans="8:8" x14ac:dyDescent="0.35">
      <c r="H41"/>
    </row>
    <row r="42" spans="8:8" x14ac:dyDescent="0.35">
      <c r="H42"/>
    </row>
    <row r="43" spans="8:8" x14ac:dyDescent="0.35">
      <c r="H43"/>
    </row>
  </sheetData>
  <sortState ref="A2:Q17">
    <sortCondition ref="G2:G17"/>
    <sortCondition ref="A2:A17"/>
  </sortState>
  <mergeCells count="1">
    <mergeCell ref="Q5:W5"/>
  </mergeCells>
  <pageMargins left="0.7" right="0.7" top="0.75" bottom="0.75" header="0.3" footer="0.3"/>
  <pageSetup paperSize="9" orientation="portrait" r:id="rId1"/>
  <headerFooter>
    <oddFooter>&amp;C&amp;1#&amp;"Calibri"&amp;10&amp;KA80000Gizlilik Seviyesi: Çok Gizli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MtM Risk Hesaplama Örneği</vt:lpstr>
    </vt:vector>
  </TitlesOfParts>
  <Company>Takasbank Genel Merkez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Cakir</dc:creator>
  <cp:lastModifiedBy>Samet ÖZDEMİR</cp:lastModifiedBy>
  <dcterms:created xsi:type="dcterms:W3CDTF">2019-03-27T10:44:50Z</dcterms:created>
  <dcterms:modified xsi:type="dcterms:W3CDTF">2021-02-19T06:25:40Z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5cdf4ca3-d70b-4d38-8bd7-04c67a19b258_Enabled">
    <vt:lpwstr>True</vt:lpwstr>
  </property>
  <property fmtid="{D5CDD505-2E9C-101B-9397-08002B2CF9AE}" pid="4" name="MSIP_Label_5cdf4ca3-d70b-4d38-8bd7-04c67a19b258_SiteId">
    <vt:lpwstr>a824942f-f7ed-4cbb-adda-05e1b9905b51</vt:lpwstr>
  </property>
  <property fmtid="{D5CDD505-2E9C-101B-9397-08002B2CF9AE}" pid="5" name="MSIP_Label_5cdf4ca3-d70b-4d38-8bd7-04c67a19b258_Owner">
    <vt:lpwstr>ikarsu@takasistanbul.onmicrosoft.com</vt:lpwstr>
  </property>
  <property fmtid="{D5CDD505-2E9C-101B-9397-08002B2CF9AE}" pid="6" name="MSIP_Label_5cdf4ca3-d70b-4d38-8bd7-04c67a19b258_SetDate">
    <vt:lpwstr>2019-06-30T05:28:45.0523260Z</vt:lpwstr>
  </property>
  <property fmtid="{D5CDD505-2E9C-101B-9397-08002B2CF9AE}" pid="7" name="MSIP_Label_5cdf4ca3-d70b-4d38-8bd7-04c67a19b258_Name">
    <vt:lpwstr>Çok Gizli</vt:lpwstr>
  </property>
  <property fmtid="{D5CDD505-2E9C-101B-9397-08002B2CF9AE}" pid="8" name="MSIP_Label_5cdf4ca3-d70b-4d38-8bd7-04c67a19b258_Application">
    <vt:lpwstr>Microsoft Azure Information Protection</vt:lpwstr>
  </property>
  <property fmtid="{D5CDD505-2E9C-101B-9397-08002B2CF9AE}" pid="9" name="MSIP_Label_5cdf4ca3-d70b-4d38-8bd7-04c67a19b258_ActionId">
    <vt:lpwstr>09e515ee-6b3e-48e6-83ac-706f4dcef012</vt:lpwstr>
  </property>
  <property fmtid="{D5CDD505-2E9C-101B-9397-08002B2CF9AE}" pid="10" name="MSIP_Label_5cdf4ca3-d70b-4d38-8bd7-04c67a19b258_Extended_MSFT_Method">
    <vt:lpwstr>Automatic</vt:lpwstr>
  </property>
  <property fmtid="{D5CDD505-2E9C-101B-9397-08002B2CF9AE}" pid="11" name="Sensitivity">
    <vt:lpwstr>Çok Gizli</vt:lpwstr>
  </property>
</Properties>
</file>